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test" sheetId="1" r:id="rId1"/>
    <sheet name="podrobne vyhodnotenie" sheetId="2" r:id="rId2"/>
    <sheet name="zdroje" sheetId="3" r:id="rId3"/>
  </sheets>
  <calcPr calcId="145621"/>
</workbook>
</file>

<file path=xl/calcChain.xml><?xml version="1.0" encoding="utf-8"?>
<calcChain xmlns="http://schemas.openxmlformats.org/spreadsheetml/2006/main">
  <c r="S47" i="1" l="1"/>
  <c r="G19" i="2" s="1"/>
  <c r="R47" i="1"/>
  <c r="F19" i="2" s="1"/>
  <c r="Q47" i="1"/>
  <c r="E19" i="2" s="1"/>
  <c r="P47" i="1"/>
  <c r="D19" i="2" s="1"/>
  <c r="O47" i="1"/>
  <c r="C19" i="2" s="1"/>
  <c r="S39" i="1"/>
  <c r="G16" i="2" s="1"/>
  <c r="R39" i="1"/>
  <c r="F16" i="2" s="1"/>
  <c r="Q39" i="1"/>
  <c r="E16" i="2" s="1"/>
  <c r="P39" i="1"/>
  <c r="D16" i="2" s="1"/>
  <c r="O39" i="1"/>
  <c r="C16" i="2" s="1"/>
  <c r="S31" i="1"/>
  <c r="G13" i="2" s="1"/>
  <c r="R31" i="1"/>
  <c r="F13" i="2" s="1"/>
  <c r="Q31" i="1"/>
  <c r="E13" i="2" s="1"/>
  <c r="P31" i="1"/>
  <c r="D13" i="2" s="1"/>
  <c r="O31" i="1"/>
  <c r="C13" i="2" s="1"/>
  <c r="S23" i="1"/>
  <c r="G10" i="2" s="1"/>
  <c r="R23" i="1"/>
  <c r="F10" i="2" s="1"/>
  <c r="Q23" i="1"/>
  <c r="E10" i="2" s="1"/>
  <c r="P23" i="1"/>
  <c r="D10" i="2" s="1"/>
  <c r="O23" i="1"/>
  <c r="C10" i="2" s="1"/>
  <c r="S15" i="1"/>
  <c r="G7" i="2" s="1"/>
  <c r="R15" i="1"/>
  <c r="F7" i="2" s="1"/>
  <c r="Q15" i="1"/>
  <c r="E7" i="2" s="1"/>
  <c r="P15" i="1"/>
  <c r="D7" i="2" s="1"/>
  <c r="O15" i="1"/>
  <c r="C7" i="2" s="1"/>
  <c r="H10" i="2" l="1"/>
  <c r="J10" i="2" s="1"/>
  <c r="H19" i="2"/>
  <c r="J19" i="2" s="1"/>
  <c r="H16" i="2"/>
  <c r="J16" i="2" s="1"/>
  <c r="H13" i="2"/>
  <c r="J13" i="2" s="1"/>
  <c r="H7" i="2"/>
  <c r="J7" i="2" s="1"/>
  <c r="I52" i="1"/>
  <c r="I55" i="1" s="1"/>
  <c r="H21" i="2" l="1"/>
  <c r="I54" i="1"/>
</calcChain>
</file>

<file path=xl/sharedStrings.xml><?xml version="1.0" encoding="utf-8"?>
<sst xmlns="http://schemas.openxmlformats.org/spreadsheetml/2006/main" count="26" uniqueCount="17">
  <si>
    <t>POUŽITÉ ZDROJE:</t>
  </si>
  <si>
    <t>Obrázky:</t>
  </si>
  <si>
    <t>Program Zoner Calisto</t>
  </si>
  <si>
    <t>Napíš pomenovania iba k tým obrázkom, ktoré do radu patria.</t>
  </si>
  <si>
    <t>Zvládol si to na:</t>
  </si>
  <si>
    <t>Napísal si správne:</t>
  </si>
  <si>
    <t>slov</t>
  </si>
  <si>
    <t>Spolu si mohol napísať správne:</t>
  </si>
  <si>
    <t>Počítač ťa hodnotí známkou:</t>
  </si>
  <si>
    <t>Za každú správnu odpoveď máš 1 bod.</t>
  </si>
  <si>
    <t>SPOLU</t>
  </si>
  <si>
    <t>Ak si všeky obrázky pomenoval správne, získal si 25 bodov.</t>
  </si>
  <si>
    <t>1. séria slov</t>
  </si>
  <si>
    <t>SPOLU ZA SÉRIU</t>
  </si>
  <si>
    <r>
      <t xml:space="preserve">K obrázku, ktorý do radu nepatrí, napíš písmeno </t>
    </r>
    <r>
      <rPr>
        <sz val="18"/>
        <color rgb="FFFF0000"/>
        <rFont val="Arial Black"/>
        <family val="2"/>
        <charset val="238"/>
      </rPr>
      <t>x</t>
    </r>
    <r>
      <rPr>
        <sz val="12"/>
        <color theme="1"/>
        <rFont val="Arial Black"/>
        <family val="2"/>
        <charset val="238"/>
      </rPr>
      <t>.</t>
    </r>
  </si>
  <si>
    <t>Podrobné vyhodnotenie nájdeš na ďalšom hárku.</t>
  </si>
  <si>
    <t>Vypracovala: Mgr. Z. Šebová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</si>
</sst>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 Black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3"/>
      <color rgb="FFFF0000"/>
      <name val="Arial"/>
      <family val="2"/>
      <charset val="238"/>
    </font>
    <font>
      <sz val="13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8"/>
      <color rgb="FFFF0000"/>
      <name val="Arial Black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FF"/>
        <bgColor indexed="64"/>
      </patternFill>
    </fill>
    <fill>
      <gradientFill degree="225">
        <stop position="0">
          <color theme="0"/>
        </stop>
        <stop position="1">
          <color rgb="FFFFC000"/>
        </stop>
      </gradientFill>
    </fill>
    <fill>
      <gradientFill degree="225">
        <stop position="0">
          <color theme="0"/>
        </stop>
        <stop position="1">
          <color rgb="FF66FF66"/>
        </stop>
      </gradientFill>
    </fill>
    <fill>
      <gradientFill degree="225">
        <stop position="0">
          <color theme="0"/>
        </stop>
        <stop position="1">
          <color rgb="FFFF0000"/>
        </stop>
      </gradientFill>
    </fill>
    <fill>
      <gradientFill degree="225">
        <stop position="0">
          <color theme="0"/>
        </stop>
        <stop position="1">
          <color rgb="FF0066FF"/>
        </stop>
      </gradientFill>
    </fill>
    <fill>
      <gradientFill degree="225">
        <stop position="0">
          <color theme="0"/>
        </stop>
        <stop position="1">
          <color rgb="FFFFFF00"/>
        </stop>
      </gradientFill>
    </fill>
    <fill>
      <gradientFill degree="225">
        <stop position="0">
          <color theme="0"/>
        </stop>
        <stop position="1">
          <color rgb="FFCC00FF"/>
        </stop>
      </gradient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 applyFill="1" applyBorder="1" applyProtection="1">
      <protection hidden="1"/>
    </xf>
    <xf numFmtId="0" fontId="6" fillId="0" borderId="0" xfId="0" applyFont="1" applyFill="1" applyProtection="1"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10" fillId="0" borderId="0" xfId="0" applyFont="1"/>
    <xf numFmtId="0" fontId="11" fillId="0" borderId="3" xfId="0" applyFont="1" applyBorder="1"/>
    <xf numFmtId="0" fontId="10" fillId="0" borderId="3" xfId="0" applyFont="1" applyBorder="1" applyAlignment="1">
      <alignment horizontal="center"/>
    </xf>
    <xf numFmtId="49" fontId="0" fillId="0" borderId="0" xfId="0" applyNumberFormat="1"/>
    <xf numFmtId="0" fontId="15" fillId="0" borderId="0" xfId="0" applyFont="1"/>
    <xf numFmtId="0" fontId="17" fillId="0" borderId="0" xfId="0" applyFont="1"/>
    <xf numFmtId="0" fontId="0" fillId="0" borderId="0" xfId="0" applyBorder="1"/>
    <xf numFmtId="0" fontId="17" fillId="0" borderId="0" xfId="0" applyFont="1" applyBorder="1"/>
    <xf numFmtId="0" fontId="13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0" fillId="0" borderId="0" xfId="0" applyFill="1"/>
    <xf numFmtId="0" fontId="17" fillId="0" borderId="0" xfId="0" applyFont="1" applyFill="1" applyBorder="1"/>
    <xf numFmtId="0" fontId="17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Fill="1" applyBorder="1"/>
    <xf numFmtId="0" fontId="12" fillId="0" borderId="13" xfId="0" applyFont="1" applyBorder="1"/>
    <xf numFmtId="0" fontId="17" fillId="0" borderId="9" xfId="0" applyFont="1" applyFill="1" applyBorder="1" applyProtection="1">
      <protection hidden="1"/>
    </xf>
    <xf numFmtId="0" fontId="17" fillId="0" borderId="10" xfId="0" applyFont="1" applyFill="1" applyBorder="1" applyProtection="1">
      <protection hidden="1"/>
    </xf>
    <xf numFmtId="0" fontId="17" fillId="0" borderId="10" xfId="0" applyFont="1" applyFill="1" applyBorder="1" applyAlignment="1" applyProtection="1">
      <alignment horizontal="right"/>
      <protection hidden="1"/>
    </xf>
    <xf numFmtId="0" fontId="18" fillId="8" borderId="14" xfId="0" applyFont="1" applyFill="1" applyBorder="1"/>
    <xf numFmtId="0" fontId="18" fillId="9" borderId="14" xfId="0" applyFont="1" applyFill="1" applyBorder="1"/>
    <xf numFmtId="0" fontId="18" fillId="10" borderId="14" xfId="0" applyFont="1" applyFill="1" applyBorder="1"/>
    <xf numFmtId="0" fontId="18" fillId="12" borderId="14" xfId="0" applyFont="1" applyFill="1" applyBorder="1"/>
    <xf numFmtId="0" fontId="20" fillId="7" borderId="15" xfId="0" applyFont="1" applyFill="1" applyBorder="1"/>
    <xf numFmtId="0" fontId="15" fillId="0" borderId="0" xfId="0" applyFont="1" applyFill="1"/>
    <xf numFmtId="0" fontId="15" fillId="0" borderId="0" xfId="0" applyFont="1" applyBorder="1"/>
    <xf numFmtId="0" fontId="15" fillId="0" borderId="0" xfId="0" applyFont="1" applyFill="1" applyBorder="1"/>
    <xf numFmtId="0" fontId="18" fillId="0" borderId="0" xfId="0" applyFont="1" applyBorder="1"/>
    <xf numFmtId="0" fontId="16" fillId="0" borderId="0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9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8" fillId="11" borderId="14" xfId="0" applyFont="1" applyFill="1" applyBorder="1"/>
    <xf numFmtId="0" fontId="0" fillId="0" borderId="0" xfId="0" applyFont="1" applyProtection="1">
      <protection hidden="1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0" fontId="1" fillId="6" borderId="6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9" fillId="0" borderId="2" xfId="0" applyFont="1" applyFill="1" applyBorder="1" applyAlignment="1" applyProtection="1">
      <alignment horizontal="left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9" fillId="0" borderId="3" xfId="0" applyFont="1" applyFill="1" applyBorder="1" applyAlignment="1" applyProtection="1">
      <alignment horizontal="left"/>
      <protection hidden="1"/>
    </xf>
    <xf numFmtId="0" fontId="11" fillId="0" borderId="2" xfId="0" applyFont="1" applyFill="1" applyBorder="1" applyAlignment="1" applyProtection="1">
      <alignment horizontal="left"/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3" xfId="0" applyFont="1" applyFill="1" applyBorder="1" applyAlignment="1" applyProtection="1">
      <alignment horizontal="left"/>
      <protection hidden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9" fontId="10" fillId="0" borderId="2" xfId="1" applyFont="1" applyBorder="1" applyAlignment="1">
      <alignment horizontal="center"/>
    </xf>
    <xf numFmtId="9" fontId="10" fillId="0" borderId="4" xfId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right"/>
      <protection hidden="1"/>
    </xf>
    <xf numFmtId="0" fontId="14" fillId="7" borderId="4" xfId="0" applyFont="1" applyFill="1" applyBorder="1" applyAlignment="1" applyProtection="1">
      <alignment horizontal="right"/>
      <protection hidden="1"/>
    </xf>
    <xf numFmtId="0" fontId="14" fillId="7" borderId="16" xfId="0" applyFont="1" applyFill="1" applyBorder="1" applyAlignment="1" applyProtection="1">
      <alignment horizontal="right"/>
      <protection hidden="1"/>
    </xf>
    <xf numFmtId="0" fontId="14" fillId="8" borderId="11" xfId="0" applyFont="1" applyFill="1" applyBorder="1" applyAlignment="1" applyProtection="1">
      <alignment horizontal="center"/>
      <protection hidden="1"/>
    </xf>
    <xf numFmtId="0" fontId="14" fillId="8" borderId="12" xfId="0" applyFont="1" applyFill="1" applyBorder="1" applyAlignment="1" applyProtection="1">
      <alignment horizontal="center"/>
      <protection hidden="1"/>
    </xf>
    <xf numFmtId="0" fontId="14" fillId="9" borderId="11" xfId="0" applyFont="1" applyFill="1" applyBorder="1" applyAlignment="1" applyProtection="1">
      <alignment horizontal="center"/>
      <protection hidden="1"/>
    </xf>
    <xf numFmtId="0" fontId="14" fillId="9" borderId="12" xfId="0" applyFont="1" applyFill="1" applyBorder="1" applyAlignment="1" applyProtection="1">
      <alignment horizontal="center"/>
      <protection hidden="1"/>
    </xf>
    <xf numFmtId="0" fontId="14" fillId="10" borderId="11" xfId="0" applyFont="1" applyFill="1" applyBorder="1" applyAlignment="1" applyProtection="1">
      <alignment horizontal="center"/>
      <protection hidden="1"/>
    </xf>
    <xf numFmtId="0" fontId="14" fillId="10" borderId="12" xfId="0" applyFont="1" applyFill="1" applyBorder="1" applyAlignment="1" applyProtection="1">
      <alignment horizontal="center"/>
      <protection hidden="1"/>
    </xf>
    <xf numFmtId="0" fontId="14" fillId="11" borderId="7" xfId="0" applyFont="1" applyFill="1" applyBorder="1" applyAlignment="1" applyProtection="1">
      <alignment horizontal="center"/>
      <protection hidden="1"/>
    </xf>
    <xf numFmtId="0" fontId="14" fillId="11" borderId="8" xfId="0" applyFont="1" applyFill="1" applyBorder="1" applyAlignment="1" applyProtection="1">
      <alignment horizontal="center"/>
      <protection hidden="1"/>
    </xf>
    <xf numFmtId="0" fontId="14" fillId="12" borderId="11" xfId="0" applyFont="1" applyFill="1" applyBorder="1" applyAlignment="1" applyProtection="1">
      <alignment horizontal="center"/>
      <protection hidden="1"/>
    </xf>
    <xf numFmtId="0" fontId="14" fillId="12" borderId="12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Procenta" xfId="1" builtinId="5"/>
  </cellStyles>
  <dxfs count="11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00FF"/>
      <color rgb="FF0066FF"/>
      <color rgb="FFFF0000"/>
      <color rgb="FF66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wmf"/><Relationship Id="rId13" Type="http://schemas.openxmlformats.org/officeDocument/2006/relationships/image" Target="../media/image14.wmf"/><Relationship Id="rId18" Type="http://schemas.openxmlformats.org/officeDocument/2006/relationships/image" Target="../media/image19.wmf"/><Relationship Id="rId3" Type="http://schemas.openxmlformats.org/officeDocument/2006/relationships/image" Target="../media/image4.wmf"/><Relationship Id="rId21" Type="http://schemas.openxmlformats.org/officeDocument/2006/relationships/image" Target="../media/image22.wmf"/><Relationship Id="rId7" Type="http://schemas.openxmlformats.org/officeDocument/2006/relationships/image" Target="../media/image8.wmf"/><Relationship Id="rId12" Type="http://schemas.openxmlformats.org/officeDocument/2006/relationships/image" Target="../media/image13.wmf"/><Relationship Id="rId17" Type="http://schemas.openxmlformats.org/officeDocument/2006/relationships/image" Target="../media/image18.wmf"/><Relationship Id="rId25" Type="http://schemas.openxmlformats.org/officeDocument/2006/relationships/image" Target="../media/image26.wmf"/><Relationship Id="rId2" Type="http://schemas.openxmlformats.org/officeDocument/2006/relationships/image" Target="../media/image3.wmf"/><Relationship Id="rId16" Type="http://schemas.openxmlformats.org/officeDocument/2006/relationships/image" Target="../media/image17.wmf"/><Relationship Id="rId20" Type="http://schemas.openxmlformats.org/officeDocument/2006/relationships/image" Target="../media/image21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11" Type="http://schemas.openxmlformats.org/officeDocument/2006/relationships/image" Target="../media/image12.wmf"/><Relationship Id="rId24" Type="http://schemas.openxmlformats.org/officeDocument/2006/relationships/image" Target="../media/image25.wmf"/><Relationship Id="rId5" Type="http://schemas.openxmlformats.org/officeDocument/2006/relationships/image" Target="../media/image6.wmf"/><Relationship Id="rId15" Type="http://schemas.openxmlformats.org/officeDocument/2006/relationships/image" Target="../media/image16.wmf"/><Relationship Id="rId23" Type="http://schemas.openxmlformats.org/officeDocument/2006/relationships/image" Target="../media/image24.wmf"/><Relationship Id="rId10" Type="http://schemas.openxmlformats.org/officeDocument/2006/relationships/image" Target="../media/image11.wmf"/><Relationship Id="rId19" Type="http://schemas.openxmlformats.org/officeDocument/2006/relationships/image" Target="../media/image20.wmf"/><Relationship Id="rId4" Type="http://schemas.openxmlformats.org/officeDocument/2006/relationships/image" Target="../media/image5.wmf"/><Relationship Id="rId9" Type="http://schemas.openxmlformats.org/officeDocument/2006/relationships/image" Target="../media/image10.wmf"/><Relationship Id="rId14" Type="http://schemas.openxmlformats.org/officeDocument/2006/relationships/image" Target="../media/image15.wmf"/><Relationship Id="rId22" Type="http://schemas.openxmlformats.org/officeDocument/2006/relationships/image" Target="../media/image2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7</xdr:row>
      <xdr:rowOff>161925</xdr:rowOff>
    </xdr:from>
    <xdr:to>
      <xdr:col>3</xdr:col>
      <xdr:colOff>1157126</xdr:colOff>
      <xdr:row>12</xdr:row>
      <xdr:rowOff>142875</xdr:rowOff>
    </xdr:to>
    <xdr:pic>
      <xdr:nvPicPr>
        <xdr:cNvPr id="2" name="Obrázok 1" descr="D:\Obrazky\Kliparty zo Zonera\Kliparty_2\WMF\Rostliny\Plody\fru_0006.wm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1304925"/>
          <a:ext cx="966626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8</xdr:row>
      <xdr:rowOff>9525</xdr:rowOff>
    </xdr:from>
    <xdr:to>
      <xdr:col>5</xdr:col>
      <xdr:colOff>1227803</xdr:colOff>
      <xdr:row>12</xdr:row>
      <xdr:rowOff>152400</xdr:rowOff>
    </xdr:to>
    <xdr:pic>
      <xdr:nvPicPr>
        <xdr:cNvPr id="4" name="Obrázok 3" descr="D:\Obrazky\Kliparty zo Zonera\Kliparty_2\WMF\Rostliny\Plody\fru_0005.wm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90850" y="1343025"/>
          <a:ext cx="1218278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247650</xdr:colOff>
      <xdr:row>8</xdr:row>
      <xdr:rowOff>38100</xdr:rowOff>
    </xdr:from>
    <xdr:to>
      <xdr:col>12</xdr:col>
      <xdr:colOff>933450</xdr:colOff>
      <xdr:row>12</xdr:row>
      <xdr:rowOff>134330</xdr:rowOff>
    </xdr:to>
    <xdr:pic>
      <xdr:nvPicPr>
        <xdr:cNvPr id="5" name="Obrázok 4" descr="D:\Obrazky\Kliparty zo Zonera\Kliparty_2\WMF\Rostliny\Plody\fru_0007.wmf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15250" y="1371600"/>
          <a:ext cx="685800" cy="858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8</xdr:row>
      <xdr:rowOff>38100</xdr:rowOff>
    </xdr:from>
    <xdr:to>
      <xdr:col>10</xdr:col>
      <xdr:colOff>382824</xdr:colOff>
      <xdr:row>12</xdr:row>
      <xdr:rowOff>171450</xdr:rowOff>
    </xdr:to>
    <xdr:pic>
      <xdr:nvPicPr>
        <xdr:cNvPr id="6" name="Obrázok 5" descr="D:\Obrazky\Kliparty zo Zonera\Kliparty_2\WMF\Rostliny\Plody\fru_0016.wmf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43625" y="1371600"/>
          <a:ext cx="85907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8</xdr:row>
      <xdr:rowOff>9525</xdr:rowOff>
    </xdr:from>
    <xdr:to>
      <xdr:col>7</xdr:col>
      <xdr:colOff>962025</xdr:colOff>
      <xdr:row>12</xdr:row>
      <xdr:rowOff>181039</xdr:rowOff>
    </xdr:to>
    <xdr:pic>
      <xdr:nvPicPr>
        <xdr:cNvPr id="7" name="Obrázok 6" descr="D:\Obrazky\Kliparty zo Zonera\Kliparty_3\WMF\Jidlo\fod00044.wmf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52975" y="1343025"/>
          <a:ext cx="685800" cy="933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18</xdr:row>
      <xdr:rowOff>66676</xdr:rowOff>
    </xdr:from>
    <xdr:to>
      <xdr:col>3</xdr:col>
      <xdr:colOff>1152525</xdr:colOff>
      <xdr:row>20</xdr:row>
      <xdr:rowOff>132526</xdr:rowOff>
    </xdr:to>
    <xdr:pic>
      <xdr:nvPicPr>
        <xdr:cNvPr id="8" name="Obrázok 7" descr="D:\Obrazky\Kliparty zo Zonera\Kliparty_2\WMF\Doprava\Auto-moto\tra_0001.wmf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71625" y="3457576"/>
          <a:ext cx="1066800" cy="52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17</xdr:row>
      <xdr:rowOff>114300</xdr:rowOff>
    </xdr:from>
    <xdr:to>
      <xdr:col>7</xdr:col>
      <xdr:colOff>1095375</xdr:colOff>
      <xdr:row>21</xdr:row>
      <xdr:rowOff>33181</xdr:rowOff>
    </xdr:to>
    <xdr:pic>
      <xdr:nvPicPr>
        <xdr:cNvPr id="9" name="Obrázok 8" descr="D:\Obrazky\Kliparty zo Zonera\Kliparty_2\WMF\Doprava\Letectvi\tra_9401.wmf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562475" y="3276600"/>
          <a:ext cx="1009650" cy="833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47625</xdr:colOff>
      <xdr:row>18</xdr:row>
      <xdr:rowOff>47626</xdr:rowOff>
    </xdr:from>
    <xdr:to>
      <xdr:col>10</xdr:col>
      <xdr:colOff>504825</xdr:colOff>
      <xdr:row>20</xdr:row>
      <xdr:rowOff>205448</xdr:rowOff>
    </xdr:to>
    <xdr:pic>
      <xdr:nvPicPr>
        <xdr:cNvPr id="10" name="Obrázok 9" descr="D:\Obrazky\Kliparty zo Zonera\Kliparty_3\WMF\Lode\shi00018.wmf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19800" y="3438526"/>
          <a:ext cx="1104900" cy="615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17</xdr:row>
      <xdr:rowOff>142875</xdr:rowOff>
    </xdr:from>
    <xdr:to>
      <xdr:col>5</xdr:col>
      <xdr:colOff>1044651</xdr:colOff>
      <xdr:row>21</xdr:row>
      <xdr:rowOff>9525</xdr:rowOff>
    </xdr:to>
    <xdr:pic>
      <xdr:nvPicPr>
        <xdr:cNvPr id="12" name="Obrázok 11" descr="D:\Obrazky\Kliparty zo Zonera\Kliparty_3\WMF\Predmety2\thg35013.wmf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67050" y="3305175"/>
          <a:ext cx="958926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209550</xdr:colOff>
      <xdr:row>24</xdr:row>
      <xdr:rowOff>209549</xdr:rowOff>
    </xdr:from>
    <xdr:to>
      <xdr:col>5</xdr:col>
      <xdr:colOff>962025</xdr:colOff>
      <xdr:row>29</xdr:row>
      <xdr:rowOff>102396</xdr:rowOff>
    </xdr:to>
    <xdr:pic>
      <xdr:nvPicPr>
        <xdr:cNvPr id="13" name="Obrázok 12" descr="D:\Obrazky\Kliparty zo Zonera\Kliparty_3\WMF\Hudba\mus00008.wmf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90875" y="4972049"/>
          <a:ext cx="752475" cy="1035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</xdr:colOff>
      <xdr:row>25</xdr:row>
      <xdr:rowOff>47626</xdr:rowOff>
    </xdr:from>
    <xdr:to>
      <xdr:col>3</xdr:col>
      <xdr:colOff>1095375</xdr:colOff>
      <xdr:row>28</xdr:row>
      <xdr:rowOff>104776</xdr:rowOff>
    </xdr:to>
    <xdr:pic>
      <xdr:nvPicPr>
        <xdr:cNvPr id="14" name="Obrázok 13" descr="D:\Obrazky\Kliparty zo Zonera\Kliparty_2\WMF\Hudba\mus_9602.wmf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62100" y="5038726"/>
          <a:ext cx="10191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238125</xdr:colOff>
      <xdr:row>24</xdr:row>
      <xdr:rowOff>228599</xdr:rowOff>
    </xdr:from>
    <xdr:to>
      <xdr:col>10</xdr:col>
      <xdr:colOff>314325</xdr:colOff>
      <xdr:row>29</xdr:row>
      <xdr:rowOff>161924</xdr:rowOff>
    </xdr:to>
    <xdr:pic>
      <xdr:nvPicPr>
        <xdr:cNvPr id="15" name="Obrázok 14" descr="D:\Obrazky\Kliparty zo Zonera\Kliparty_2\WMF\Hudba\mus_9601.wmf"/>
        <xdr:cNvPicPr/>
      </xdr:nvPicPr>
      <xdr:blipFill>
        <a:blip xmlns:r="http://schemas.openxmlformats.org/officeDocument/2006/relationships" r:embed="rId12" cstate="print"/>
        <a:srcRect r="43696"/>
        <a:stretch>
          <a:fillRect/>
        </a:stretch>
      </xdr:blipFill>
      <xdr:spPr bwMode="auto">
        <a:xfrm>
          <a:off x="6210300" y="4991099"/>
          <a:ext cx="7239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25</xdr:row>
      <xdr:rowOff>114300</xdr:rowOff>
    </xdr:from>
    <xdr:to>
      <xdr:col>8</xdr:col>
      <xdr:colOff>27356</xdr:colOff>
      <xdr:row>29</xdr:row>
      <xdr:rowOff>57150</xdr:rowOff>
    </xdr:to>
    <xdr:pic>
      <xdr:nvPicPr>
        <xdr:cNvPr id="16" name="Obrázok 15" descr="D:\Obrazky\Kliparty zo Zonera\Kliparty_1\WMF\Hudba\mus_3009.wmf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524375" y="5105400"/>
          <a:ext cx="1227506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190500</xdr:colOff>
      <xdr:row>25</xdr:row>
      <xdr:rowOff>152400</xdr:rowOff>
    </xdr:from>
    <xdr:to>
      <xdr:col>12</xdr:col>
      <xdr:colOff>1019175</xdr:colOff>
      <xdr:row>29</xdr:row>
      <xdr:rowOff>38100</xdr:rowOff>
    </xdr:to>
    <xdr:pic>
      <xdr:nvPicPr>
        <xdr:cNvPr id="17" name="Obrázok 16" descr="D:\Obrazky\Kliparty zo Zonera\Kliparty_3\WMF\Pocasi\wtr96007.wmf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658100" y="5143500"/>
          <a:ext cx="8286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34</xdr:row>
      <xdr:rowOff>123825</xdr:rowOff>
    </xdr:from>
    <xdr:to>
      <xdr:col>3</xdr:col>
      <xdr:colOff>1200150</xdr:colOff>
      <xdr:row>36</xdr:row>
      <xdr:rowOff>142875</xdr:rowOff>
    </xdr:to>
    <xdr:pic>
      <xdr:nvPicPr>
        <xdr:cNvPr id="18" name="Obrázok 17" descr="D:\Obrazky\Kliparty zo Zonera\Kliparty_1\WMF\Pocitace\cmp_1013.wmf"/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33525" y="7172325"/>
          <a:ext cx="11525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33</xdr:row>
      <xdr:rowOff>104775</xdr:rowOff>
    </xdr:from>
    <xdr:to>
      <xdr:col>5</xdr:col>
      <xdr:colOff>1095375</xdr:colOff>
      <xdr:row>37</xdr:row>
      <xdr:rowOff>28716</xdr:rowOff>
    </xdr:to>
    <xdr:pic>
      <xdr:nvPicPr>
        <xdr:cNvPr id="19" name="Obrázok 18" descr="D:\Obrazky\Kliparty zo Zonera\Kliparty_3\WMF\Pocitace\cmp00016.wmf"/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81350" y="6924675"/>
          <a:ext cx="895350" cy="838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180976</xdr:colOff>
      <xdr:row>34</xdr:row>
      <xdr:rowOff>180976</xdr:rowOff>
    </xdr:from>
    <xdr:to>
      <xdr:col>7</xdr:col>
      <xdr:colOff>981076</xdr:colOff>
      <xdr:row>36</xdr:row>
      <xdr:rowOff>200026</xdr:rowOff>
    </xdr:to>
    <xdr:pic>
      <xdr:nvPicPr>
        <xdr:cNvPr id="20" name="Obrázok 19" descr="D:\Obrazky\Kliparty zo Zonera\Kliparty_2\WMF\Pocitace\cmp_0006.wmf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657726" y="7229476"/>
          <a:ext cx="8001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142875</xdr:colOff>
      <xdr:row>33</xdr:row>
      <xdr:rowOff>161925</xdr:rowOff>
    </xdr:from>
    <xdr:to>
      <xdr:col>12</xdr:col>
      <xdr:colOff>1085850</xdr:colOff>
      <xdr:row>37</xdr:row>
      <xdr:rowOff>27213</xdr:rowOff>
    </xdr:to>
    <xdr:pic>
      <xdr:nvPicPr>
        <xdr:cNvPr id="21" name="Obrázok 20" descr="D:\Obrazky\Kliparty zo Zonera\Kliparty_1\WMF\Pocitace\cmp_5001.wmf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610475" y="6981825"/>
          <a:ext cx="942975" cy="779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238125</xdr:colOff>
      <xdr:row>33</xdr:row>
      <xdr:rowOff>19050</xdr:rowOff>
    </xdr:from>
    <xdr:to>
      <xdr:col>10</xdr:col>
      <xdr:colOff>268356</xdr:colOff>
      <xdr:row>37</xdr:row>
      <xdr:rowOff>114300</xdr:rowOff>
    </xdr:to>
    <xdr:pic>
      <xdr:nvPicPr>
        <xdr:cNvPr id="22" name="Obrázok 21" descr="D:\Obrazky\Kliparty zo Zonera\Kliparty_1\WMF\Nabytek\fur_1004.wmf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210300" y="6838950"/>
          <a:ext cx="677931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133350</xdr:colOff>
      <xdr:row>17</xdr:row>
      <xdr:rowOff>152400</xdr:rowOff>
    </xdr:from>
    <xdr:to>
      <xdr:col>12</xdr:col>
      <xdr:colOff>1152525</xdr:colOff>
      <xdr:row>20</xdr:row>
      <xdr:rowOff>176749</xdr:rowOff>
    </xdr:to>
    <xdr:pic>
      <xdr:nvPicPr>
        <xdr:cNvPr id="23" name="Obrázok 22" descr="D:\Obrazky\Kliparty zo Zonera\Kliparty_1\WMF\Sport\fit_5014.wmf"/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600950" y="3314700"/>
          <a:ext cx="1019175" cy="71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95250</xdr:colOff>
      <xdr:row>42</xdr:row>
      <xdr:rowOff>180975</xdr:rowOff>
    </xdr:from>
    <xdr:to>
      <xdr:col>5</xdr:col>
      <xdr:colOff>1200418</xdr:colOff>
      <xdr:row>44</xdr:row>
      <xdr:rowOff>169269</xdr:rowOff>
    </xdr:to>
    <xdr:pic>
      <xdr:nvPicPr>
        <xdr:cNvPr id="24" name="Obrázok 23" descr="D:\Obrazky\Kliparty zo Zonera\Kliparty_2\WMF\Sport\fit_2008.wmf"/>
        <xdr:cNvPicPr/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076575" y="9058275"/>
          <a:ext cx="1105168" cy="445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42</xdr:row>
      <xdr:rowOff>9526</xdr:rowOff>
    </xdr:from>
    <xdr:to>
      <xdr:col>10</xdr:col>
      <xdr:colOff>466725</xdr:colOff>
      <xdr:row>45</xdr:row>
      <xdr:rowOff>66676</xdr:rowOff>
    </xdr:to>
    <xdr:pic>
      <xdr:nvPicPr>
        <xdr:cNvPr id="25" name="Obrázok 24" descr="D:\Obrazky\Kliparty zo Zonera\Kliparty_2\WMF\Sport\fit_0008.wmf"/>
        <xdr:cNvPicPr/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086475" y="8886826"/>
          <a:ext cx="10001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142875</xdr:colOff>
      <xdr:row>41</xdr:row>
      <xdr:rowOff>19050</xdr:rowOff>
    </xdr:from>
    <xdr:to>
      <xdr:col>12</xdr:col>
      <xdr:colOff>1085850</xdr:colOff>
      <xdr:row>45</xdr:row>
      <xdr:rowOff>0</xdr:rowOff>
    </xdr:to>
    <xdr:pic>
      <xdr:nvPicPr>
        <xdr:cNvPr id="26" name="Obrázok 25" descr="D:\Obrazky\Kliparty zo Zonera\Kliparty_2\WMF\Sport\fit_2005.wmf"/>
        <xdr:cNvPicPr/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610475" y="8667750"/>
          <a:ext cx="9429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41</xdr:row>
      <xdr:rowOff>47626</xdr:rowOff>
    </xdr:from>
    <xdr:to>
      <xdr:col>7</xdr:col>
      <xdr:colOff>1028700</xdr:colOff>
      <xdr:row>45</xdr:row>
      <xdr:rowOff>47626</xdr:rowOff>
    </xdr:to>
    <xdr:pic>
      <xdr:nvPicPr>
        <xdr:cNvPr id="27" name="Obrázok 26" descr="D:\Obrazky\Kliparty zo Zonera\Kliparty_3\WMF\Sport\fit00038.wmf"/>
        <xdr:cNvPicPr/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752975" y="8696326"/>
          <a:ext cx="7524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41</xdr:row>
      <xdr:rowOff>200025</xdr:rowOff>
    </xdr:from>
    <xdr:to>
      <xdr:col>3</xdr:col>
      <xdr:colOff>1146735</xdr:colOff>
      <xdr:row>45</xdr:row>
      <xdr:rowOff>47625</xdr:rowOff>
    </xdr:to>
    <xdr:pic>
      <xdr:nvPicPr>
        <xdr:cNvPr id="28" name="Obrázok 27" descr="D:\Obrazky\Kliparty zo Zonera\Kliparty_3\WMF\Jidlo\fod00034.wmf"/>
        <xdr:cNvPicPr/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2600" y="8848725"/>
          <a:ext cx="88003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793124</xdr:colOff>
      <xdr:row>49</xdr:row>
      <xdr:rowOff>539</xdr:rowOff>
    </xdr:from>
    <xdr:ext cx="2966710" cy="593304"/>
    <xdr:sp macro="" textlink="">
      <xdr:nvSpPr>
        <xdr:cNvPr id="29" name="Obdĺžnik 28"/>
        <xdr:cNvSpPr/>
      </xdr:nvSpPr>
      <xdr:spPr>
        <a:xfrm>
          <a:off x="3774449" y="11011439"/>
          <a:ext cx="2966710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threePt" dir="t"/>
          </a:scene3d>
          <a:sp3d extrusionH="57150">
            <a:bevelT w="38100" h="38100" prst="slope"/>
          </a:sp3d>
        </a:bodyPr>
        <a:lstStyle/>
        <a:p>
          <a:pPr algn="ctr"/>
          <a:r>
            <a:rPr lang="sk-SK" sz="3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VYHODNOTENIE</a:t>
          </a:r>
        </a:p>
      </xdr:txBody>
    </xdr:sp>
    <xdr:clientData/>
  </xdr:oneCellAnchor>
  <xdr:oneCellAnchor>
    <xdr:from>
      <xdr:col>3</xdr:col>
      <xdr:colOff>1157712</xdr:colOff>
      <xdr:row>0</xdr:row>
      <xdr:rowOff>43402</xdr:rowOff>
    </xdr:from>
    <xdr:ext cx="4580678" cy="781111"/>
    <xdr:sp macro="" textlink="">
      <xdr:nvSpPr>
        <xdr:cNvPr id="30" name="Obdĺžnik 29"/>
        <xdr:cNvSpPr/>
      </xdr:nvSpPr>
      <xdr:spPr>
        <a:xfrm>
          <a:off x="2643612" y="43402"/>
          <a:ext cx="4580678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k-SK" sz="4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čo sem nepatrí ?</a:t>
          </a:r>
        </a:p>
      </xdr:txBody>
    </xdr:sp>
    <xdr:clientData/>
  </xdr:oneCellAnchor>
  <xdr:oneCellAnchor>
    <xdr:from>
      <xdr:col>5</xdr:col>
      <xdr:colOff>942975</xdr:colOff>
      <xdr:row>2</xdr:row>
      <xdr:rowOff>0</xdr:rowOff>
    </xdr:from>
    <xdr:ext cx="184731" cy="264560"/>
    <xdr:sp macro="" textlink="">
      <xdr:nvSpPr>
        <xdr:cNvPr id="31" name="BlokTextu 30"/>
        <xdr:cNvSpPr txBox="1"/>
      </xdr:nvSpPr>
      <xdr:spPr>
        <a:xfrm>
          <a:off x="39243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390525</xdr:colOff>
      <xdr:row>0</xdr:row>
      <xdr:rowOff>0</xdr:rowOff>
    </xdr:from>
    <xdr:ext cx="2966710" cy="593304"/>
    <xdr:sp macro="" textlink="">
      <xdr:nvSpPr>
        <xdr:cNvPr id="3" name="Obdĺžnik 2"/>
        <xdr:cNvSpPr/>
      </xdr:nvSpPr>
      <xdr:spPr>
        <a:xfrm>
          <a:off x="1000125" y="0"/>
          <a:ext cx="2966710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threePt" dir="t"/>
          </a:scene3d>
          <a:sp3d extrusionH="57150">
            <a:bevelT w="38100" h="38100" prst="slope"/>
          </a:sp3d>
        </a:bodyPr>
        <a:lstStyle/>
        <a:p>
          <a:pPr algn="ctr"/>
          <a:r>
            <a:rPr lang="sk-SK" sz="3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VYHODNOTENIE</a:t>
          </a:r>
        </a:p>
      </xdr:txBody>
    </xdr:sp>
    <xdr:clientData/>
  </xdr:oneCellAnchor>
  <xdr:twoCellAnchor editAs="oneCell">
    <xdr:from>
      <xdr:col>11</xdr:col>
      <xdr:colOff>123824</xdr:colOff>
      <xdr:row>6</xdr:row>
      <xdr:rowOff>66675</xdr:rowOff>
    </xdr:from>
    <xdr:to>
      <xdr:col>14</xdr:col>
      <xdr:colOff>247649</xdr:colOff>
      <xdr:row>18</xdr:row>
      <xdr:rowOff>19050</xdr:rowOff>
    </xdr:to>
    <xdr:pic>
      <xdr:nvPicPr>
        <xdr:cNvPr id="4" name="Obrázok 3" descr="D:\Obrazky\Kliparty zo Zonera\Kliparty_1\WMF\Lide\peo_7091.wm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72349" y="1743075"/>
          <a:ext cx="1952625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S63"/>
  <sheetViews>
    <sheetView showGridLines="0" tabSelected="1" zoomScaleNormal="100" workbookViewId="0">
      <pane ySplit="6" topLeftCell="A7" activePane="bottomLeft" state="frozen"/>
      <selection pane="bottomLeft" activeCell="M47" sqref="M47"/>
    </sheetView>
  </sheetViews>
  <sheetFormatPr defaultRowHeight="15" x14ac:dyDescent="0.25"/>
  <cols>
    <col min="3" max="3" width="4" customWidth="1"/>
    <col min="4" max="4" width="18.7109375" customWidth="1"/>
    <col min="5" max="5" width="3.7109375" customWidth="1"/>
    <col min="6" max="6" width="18.7109375" customWidth="1"/>
    <col min="7" max="7" width="3.7109375" customWidth="1"/>
    <col min="8" max="8" width="18.7109375" customWidth="1"/>
    <col min="9" max="9" width="3.7109375" customWidth="1"/>
    <col min="10" max="11" width="9.7109375" customWidth="1"/>
    <col min="12" max="12" width="3.7109375" customWidth="1"/>
    <col min="13" max="13" width="18.7109375" customWidth="1"/>
    <col min="15" max="19" width="4.7109375" style="6" hidden="1" customWidth="1"/>
  </cols>
  <sheetData>
    <row r="5" spans="4:19" ht="19.5" x14ac:dyDescent="0.4">
      <c r="D5" s="5" t="s">
        <v>3</v>
      </c>
    </row>
    <row r="6" spans="4:19" ht="27" x14ac:dyDescent="0.5">
      <c r="D6" s="5" t="s">
        <v>14</v>
      </c>
    </row>
    <row r="15" spans="4:19" s="2" customFormat="1" ht="18" x14ac:dyDescent="0.25">
      <c r="D15" s="41"/>
      <c r="E15" s="1"/>
      <c r="F15" s="41"/>
      <c r="G15" s="1"/>
      <c r="H15" s="41"/>
      <c r="I15" s="1"/>
      <c r="J15" s="49"/>
      <c r="K15" s="50"/>
      <c r="L15" s="1"/>
      <c r="M15" s="41"/>
      <c r="O15" s="6">
        <f>IF(D15="jablko",1,0)</f>
        <v>0</v>
      </c>
      <c r="P15" s="6">
        <f>IF(F15="hrušky",1,0)</f>
        <v>0</v>
      </c>
      <c r="Q15" s="6">
        <f>IF(H15="x",1,0)</f>
        <v>0</v>
      </c>
      <c r="R15" s="6">
        <f>IF(J15="čerešne",1,0)</f>
        <v>0</v>
      </c>
      <c r="S15" s="6">
        <f>IF(M15="jahoda",1,0)</f>
        <v>0</v>
      </c>
    </row>
    <row r="16" spans="4:19" s="2" customFormat="1" ht="18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O16" s="6"/>
      <c r="P16" s="6"/>
      <c r="Q16" s="6"/>
      <c r="R16" s="6"/>
      <c r="S16" s="6"/>
    </row>
    <row r="17" spans="4:19" s="2" customFormat="1" ht="18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O17" s="6"/>
      <c r="P17" s="6"/>
      <c r="Q17" s="6"/>
      <c r="R17" s="6"/>
      <c r="S17" s="6"/>
    </row>
    <row r="18" spans="4:19" s="2" customFormat="1" ht="18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O18" s="6"/>
      <c r="P18" s="6"/>
      <c r="Q18" s="6"/>
      <c r="R18" s="6"/>
      <c r="S18" s="6"/>
    </row>
    <row r="19" spans="4:19" s="2" customFormat="1" ht="18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O19" s="6"/>
      <c r="P19" s="6"/>
      <c r="Q19" s="6"/>
      <c r="R19" s="6"/>
      <c r="S19" s="6"/>
    </row>
    <row r="20" spans="4:19" s="2" customFormat="1" ht="18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O20" s="6"/>
      <c r="P20" s="6"/>
      <c r="Q20" s="6"/>
      <c r="R20" s="6"/>
      <c r="S20" s="6"/>
    </row>
    <row r="21" spans="4:19" s="2" customFormat="1" ht="18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O21" s="6"/>
      <c r="P21" s="6"/>
      <c r="Q21" s="6"/>
      <c r="R21" s="6"/>
      <c r="S21" s="6"/>
    </row>
    <row r="22" spans="4:19" s="2" customFormat="1" ht="18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O22" s="6"/>
      <c r="P22" s="6"/>
      <c r="Q22" s="6"/>
      <c r="R22" s="6"/>
      <c r="S22" s="6"/>
    </row>
    <row r="23" spans="4:19" s="2" customFormat="1" ht="18" x14ac:dyDescent="0.25">
      <c r="D23" s="42"/>
      <c r="E23" s="1"/>
      <c r="F23" s="42"/>
      <c r="G23" s="1"/>
      <c r="H23" s="42"/>
      <c r="I23" s="1"/>
      <c r="J23" s="51"/>
      <c r="K23" s="52"/>
      <c r="L23" s="1"/>
      <c r="M23" s="42"/>
      <c r="O23" s="6">
        <f>IF(D23="auto",1,0)</f>
        <v>0</v>
      </c>
      <c r="P23" s="6">
        <f>IF(F23="x",1,0)</f>
        <v>0</v>
      </c>
      <c r="Q23" s="6">
        <f>IF(H23="lietadlo",1,0)</f>
        <v>0</v>
      </c>
      <c r="R23" s="6">
        <f>IF(J23="loď",1,0)</f>
        <v>0</v>
      </c>
      <c r="S23" s="6">
        <f>IF(M23="bicykel",1,0)</f>
        <v>0</v>
      </c>
    </row>
    <row r="24" spans="4:19" s="2" customFormat="1" ht="18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O24" s="6"/>
      <c r="P24" s="6"/>
      <c r="Q24" s="6"/>
      <c r="R24" s="6"/>
      <c r="S24" s="6"/>
    </row>
    <row r="25" spans="4:19" s="2" customFormat="1" ht="18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O25" s="6"/>
      <c r="P25" s="6"/>
      <c r="Q25" s="6"/>
      <c r="R25" s="6"/>
      <c r="S25" s="6"/>
    </row>
    <row r="26" spans="4:19" s="2" customFormat="1" ht="18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O26" s="6"/>
      <c r="P26" s="6"/>
      <c r="Q26" s="6"/>
      <c r="R26" s="6"/>
      <c r="S26" s="6"/>
    </row>
    <row r="27" spans="4:19" s="2" customFormat="1" ht="18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O27" s="6"/>
      <c r="P27" s="6"/>
      <c r="Q27" s="6"/>
      <c r="R27" s="6"/>
      <c r="S27" s="6"/>
    </row>
    <row r="28" spans="4:19" s="2" customFormat="1" ht="18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O28" s="6"/>
      <c r="P28" s="6"/>
      <c r="Q28" s="6"/>
      <c r="R28" s="6"/>
      <c r="S28" s="6"/>
    </row>
    <row r="29" spans="4:19" s="2" customFormat="1" ht="18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O29" s="6"/>
      <c r="P29" s="6"/>
      <c r="Q29" s="6"/>
      <c r="R29" s="6"/>
      <c r="S29" s="6"/>
    </row>
    <row r="30" spans="4:19" s="2" customFormat="1" ht="18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O30" s="6"/>
      <c r="P30" s="6"/>
      <c r="Q30" s="6"/>
      <c r="R30" s="6"/>
      <c r="S30" s="6"/>
    </row>
    <row r="31" spans="4:19" s="2" customFormat="1" ht="18" x14ac:dyDescent="0.25">
      <c r="D31" s="43"/>
      <c r="E31" s="1"/>
      <c r="F31" s="43"/>
      <c r="G31" s="1"/>
      <c r="H31" s="43"/>
      <c r="I31" s="1"/>
      <c r="J31" s="53"/>
      <c r="K31" s="54"/>
      <c r="L31" s="1"/>
      <c r="M31" s="43"/>
      <c r="O31" s="6">
        <f>IF(D31="noty",1,0)</f>
        <v>0</v>
      </c>
      <c r="P31" s="6">
        <f>IF(F31="husle",1,0)</f>
        <v>0</v>
      </c>
      <c r="Q31" s="6">
        <f>IF(H31="klavír",1,0)</f>
        <v>0</v>
      </c>
      <c r="R31" s="6">
        <f>IF(J31="husľový kľúč",1,0)</f>
        <v>0</v>
      </c>
      <c r="S31" s="6">
        <f>IF(M31="x",1,0)</f>
        <v>0</v>
      </c>
    </row>
    <row r="32" spans="4:19" s="2" customFormat="1" ht="18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O32" s="6"/>
      <c r="P32" s="6"/>
      <c r="Q32" s="6"/>
      <c r="R32" s="6"/>
      <c r="S32" s="6"/>
    </row>
    <row r="33" spans="4:19" s="2" customFormat="1" ht="18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O33" s="6"/>
      <c r="P33" s="6"/>
      <c r="Q33" s="6"/>
      <c r="R33" s="6"/>
      <c r="S33" s="6"/>
    </row>
    <row r="34" spans="4:19" s="2" customFormat="1" ht="18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O34" s="6"/>
      <c r="P34" s="6"/>
      <c r="Q34" s="6"/>
      <c r="R34" s="6"/>
      <c r="S34" s="6"/>
    </row>
    <row r="35" spans="4:19" s="2" customFormat="1" ht="18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O35" s="6"/>
      <c r="P35" s="6"/>
      <c r="Q35" s="6"/>
      <c r="R35" s="6"/>
      <c r="S35" s="6"/>
    </row>
    <row r="36" spans="4:19" s="2" customFormat="1" ht="18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O36" s="6"/>
      <c r="P36" s="6"/>
      <c r="Q36" s="6"/>
      <c r="R36" s="6"/>
      <c r="S36" s="6"/>
    </row>
    <row r="37" spans="4:19" s="2" customFormat="1" ht="18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O37" s="6"/>
      <c r="P37" s="6"/>
      <c r="Q37" s="6"/>
      <c r="R37" s="6"/>
      <c r="S37" s="6"/>
    </row>
    <row r="38" spans="4:19" s="2" customFormat="1" ht="18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O38" s="6"/>
      <c r="P38" s="6"/>
      <c r="Q38" s="6"/>
      <c r="R38" s="6"/>
      <c r="S38" s="6"/>
    </row>
    <row r="39" spans="4:19" s="2" customFormat="1" ht="18" x14ac:dyDescent="0.25">
      <c r="D39" s="44"/>
      <c r="E39" s="1"/>
      <c r="F39" s="45"/>
      <c r="G39" s="3"/>
      <c r="H39" s="45"/>
      <c r="I39" s="1"/>
      <c r="J39" s="55"/>
      <c r="K39" s="56"/>
      <c r="L39" s="1"/>
      <c r="M39" s="45"/>
      <c r="O39" s="6">
        <f>IF(D39="klávesnica",1,0)</f>
        <v>0</v>
      </c>
      <c r="P39" s="6">
        <f>IF(F39="monitor",1,0)</f>
        <v>0</v>
      </c>
      <c r="Q39" s="6">
        <f>IF(H39="myš",1,0)</f>
        <v>0</v>
      </c>
      <c r="R39" s="6">
        <f>IF(J39="x",1,0)</f>
        <v>0</v>
      </c>
      <c r="S39" s="6">
        <f>IF(M39="tlačiareň",1,0)</f>
        <v>0</v>
      </c>
    </row>
    <row r="40" spans="4:19" s="4" customFormat="1" ht="18" x14ac:dyDescent="0.25">
      <c r="O40" s="6"/>
      <c r="P40" s="6"/>
      <c r="Q40" s="6"/>
      <c r="R40" s="6"/>
      <c r="S40" s="6"/>
    </row>
    <row r="41" spans="4:19" s="4" customFormat="1" ht="18" x14ac:dyDescent="0.25">
      <c r="O41" s="6"/>
      <c r="P41" s="6"/>
      <c r="Q41" s="6"/>
      <c r="R41" s="6"/>
      <c r="S41" s="6"/>
    </row>
    <row r="42" spans="4:19" s="4" customFormat="1" ht="18" x14ac:dyDescent="0.25">
      <c r="O42" s="6"/>
      <c r="P42" s="6"/>
      <c r="Q42" s="6"/>
      <c r="R42" s="6"/>
      <c r="S42" s="6"/>
    </row>
    <row r="43" spans="4:19" s="4" customFormat="1" ht="18" x14ac:dyDescent="0.25">
      <c r="O43" s="6"/>
      <c r="P43" s="6"/>
      <c r="Q43" s="6"/>
      <c r="R43" s="6"/>
      <c r="S43" s="6"/>
    </row>
    <row r="44" spans="4:19" s="4" customFormat="1" ht="18" x14ac:dyDescent="0.25">
      <c r="O44" s="6"/>
      <c r="P44" s="6"/>
      <c r="Q44" s="6"/>
      <c r="R44" s="6"/>
      <c r="S44" s="6"/>
    </row>
    <row r="45" spans="4:19" s="4" customFormat="1" ht="18" x14ac:dyDescent="0.25">
      <c r="O45" s="6"/>
      <c r="P45" s="6"/>
      <c r="Q45" s="6"/>
      <c r="R45" s="6"/>
      <c r="S45" s="6"/>
    </row>
    <row r="46" spans="4:19" s="4" customFormat="1" ht="18" x14ac:dyDescent="0.25">
      <c r="O46" s="6"/>
      <c r="P46" s="6"/>
      <c r="Q46" s="6"/>
      <c r="R46" s="6"/>
      <c r="S46" s="6"/>
    </row>
    <row r="47" spans="4:19" s="1" customFormat="1" ht="18" x14ac:dyDescent="0.25">
      <c r="D47" s="46"/>
      <c r="F47" s="46"/>
      <c r="H47" s="46"/>
      <c r="J47" s="57"/>
      <c r="K47" s="58"/>
      <c r="M47" s="46"/>
      <c r="O47" s="6">
        <f>IF(D47="x",1,0)</f>
        <v>0</v>
      </c>
      <c r="P47" s="6">
        <f>IF(F47="činka",1,0)</f>
        <v>0</v>
      </c>
      <c r="Q47" s="6">
        <f>IF(H47="raketa",1,0)</f>
        <v>0</v>
      </c>
      <c r="R47" s="6">
        <f>IF(J47="lopta",1,0)</f>
        <v>0</v>
      </c>
      <c r="S47" s="6">
        <f>IF(M47="hokejka",1,0)</f>
        <v>0</v>
      </c>
    </row>
    <row r="48" spans="4:19" s="4" customFormat="1" ht="18" x14ac:dyDescent="0.25">
      <c r="O48" s="6"/>
      <c r="P48" s="6"/>
      <c r="Q48" s="6"/>
      <c r="R48" s="6"/>
      <c r="S48" s="6"/>
    </row>
    <row r="49" spans="3:19" s="4" customFormat="1" ht="18" x14ac:dyDescent="0.25">
      <c r="O49" s="6"/>
      <c r="P49" s="6"/>
      <c r="Q49" s="6"/>
      <c r="R49" s="6"/>
      <c r="S49" s="6"/>
    </row>
    <row r="50" spans="3:19" s="4" customFormat="1" ht="26.25" x14ac:dyDescent="0.4">
      <c r="F50" s="7"/>
      <c r="G50" s="8"/>
      <c r="H50" s="9"/>
      <c r="O50" s="6"/>
      <c r="P50" s="6"/>
      <c r="Q50" s="6"/>
      <c r="R50" s="6"/>
      <c r="S50" s="6"/>
    </row>
    <row r="51" spans="3:19" s="4" customFormat="1" ht="27" thickBot="1" x14ac:dyDescent="0.45">
      <c r="F51" s="10"/>
      <c r="G51" s="11"/>
      <c r="H51" s="9"/>
      <c r="O51" s="6"/>
      <c r="P51" s="6"/>
      <c r="Q51" s="6"/>
      <c r="R51" s="6"/>
      <c r="S51" s="6"/>
    </row>
    <row r="52" spans="3:19" ht="17.25" thickBot="1" x14ac:dyDescent="0.3">
      <c r="F52" s="60" t="s">
        <v>5</v>
      </c>
      <c r="G52" s="61"/>
      <c r="H52" s="62"/>
      <c r="I52" s="66">
        <f>SUM(O15:S47)</f>
        <v>0</v>
      </c>
      <c r="J52" s="67"/>
      <c r="K52" s="13" t="s">
        <v>6</v>
      </c>
    </row>
    <row r="53" spans="3:19" ht="17.25" thickBot="1" x14ac:dyDescent="0.3">
      <c r="F53" s="63" t="s">
        <v>7</v>
      </c>
      <c r="G53" s="64"/>
      <c r="H53" s="65"/>
      <c r="I53" s="68">
        <v>25</v>
      </c>
      <c r="J53" s="69"/>
      <c r="K53" s="13" t="s">
        <v>6</v>
      </c>
    </row>
    <row r="54" spans="3:19" ht="17.25" thickBot="1" x14ac:dyDescent="0.3">
      <c r="F54" s="63" t="s">
        <v>4</v>
      </c>
      <c r="G54" s="64"/>
      <c r="H54" s="65"/>
      <c r="I54" s="70">
        <f>I52/I53</f>
        <v>0</v>
      </c>
      <c r="J54" s="71"/>
      <c r="K54" s="14"/>
      <c r="L54" s="12"/>
    </row>
    <row r="55" spans="3:19" ht="17.25" thickBot="1" x14ac:dyDescent="0.3">
      <c r="F55" s="63" t="s">
        <v>8</v>
      </c>
      <c r="G55" s="64"/>
      <c r="H55" s="65"/>
      <c r="I55" s="68">
        <f>IF(I52&gt;=22,1,IF(I52&gt;=18,2,IF(I52&gt;=12,3,IF(I52&gt;=6,4,5))))</f>
        <v>5</v>
      </c>
      <c r="J55" s="69"/>
      <c r="K55" s="14"/>
      <c r="L55" s="12"/>
    </row>
    <row r="57" spans="3:19" x14ac:dyDescent="0.25">
      <c r="F57" s="59" t="s">
        <v>15</v>
      </c>
      <c r="G57" s="59"/>
      <c r="H57" s="59"/>
      <c r="I57" s="59"/>
      <c r="J57" s="59"/>
      <c r="K57" s="59"/>
    </row>
    <row r="60" spans="3:19" x14ac:dyDescent="0.25">
      <c r="C60" s="48" t="s">
        <v>16</v>
      </c>
    </row>
    <row r="61" spans="3:19" x14ac:dyDescent="0.25">
      <c r="H61" s="15"/>
    </row>
    <row r="62" spans="3:19" x14ac:dyDescent="0.25">
      <c r="H62" s="15"/>
    </row>
    <row r="63" spans="3:19" x14ac:dyDescent="0.25">
      <c r="H63" s="15"/>
    </row>
  </sheetData>
  <sheetProtection sheet="1" objects="1" scenarios="1" selectLockedCells="1"/>
  <mergeCells count="14">
    <mergeCell ref="F57:K57"/>
    <mergeCell ref="F52:H52"/>
    <mergeCell ref="F53:H53"/>
    <mergeCell ref="F54:H54"/>
    <mergeCell ref="F55:H55"/>
    <mergeCell ref="I52:J52"/>
    <mergeCell ref="I53:J53"/>
    <mergeCell ref="I54:J54"/>
    <mergeCell ref="I55:J55"/>
    <mergeCell ref="J15:K15"/>
    <mergeCell ref="J23:K23"/>
    <mergeCell ref="J31:K31"/>
    <mergeCell ref="J39:K39"/>
    <mergeCell ref="J47:K47"/>
  </mergeCells>
  <pageMargins left="0.7" right="0.7" top="0.75" bottom="0.75" header="0.3" footer="0.3"/>
  <pageSetup paperSize="9" orientation="portrait" horizontalDpi="300" verticalDpi="30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91"/>
  <sheetViews>
    <sheetView showGridLines="0" workbookViewId="0">
      <selection activeCell="W21" sqref="W21"/>
    </sheetView>
  </sheetViews>
  <sheetFormatPr defaultRowHeight="18.75" x14ac:dyDescent="0.3"/>
  <cols>
    <col min="3" max="7" width="7.7109375" customWidth="1"/>
    <col min="8" max="8" width="15.140625" customWidth="1"/>
    <col min="10" max="10" width="18.42578125" style="16" customWidth="1"/>
  </cols>
  <sheetData>
    <row r="1" spans="3:10" s="22" customFormat="1" ht="23.25" x14ac:dyDescent="0.35">
      <c r="C1" s="20"/>
      <c r="D1" s="20"/>
      <c r="E1" s="21"/>
      <c r="F1" s="20"/>
      <c r="G1" s="20"/>
      <c r="J1" s="36"/>
    </row>
    <row r="2" spans="3:10" s="22" customFormat="1" ht="23.25" x14ac:dyDescent="0.35">
      <c r="C2" s="20"/>
      <c r="D2" s="20"/>
      <c r="E2" s="21"/>
      <c r="F2" s="20"/>
      <c r="G2" s="20"/>
      <c r="J2" s="36"/>
    </row>
    <row r="3" spans="3:10" s="22" customFormat="1" ht="23.25" x14ac:dyDescent="0.35">
      <c r="C3" s="20" t="s">
        <v>9</v>
      </c>
      <c r="D3" s="20"/>
      <c r="E3" s="21"/>
      <c r="F3" s="20"/>
      <c r="G3" s="20"/>
      <c r="J3" s="36"/>
    </row>
    <row r="4" spans="3:10" s="22" customFormat="1" ht="23.25" x14ac:dyDescent="0.35">
      <c r="C4" s="20" t="s">
        <v>11</v>
      </c>
      <c r="D4" s="20"/>
      <c r="E4" s="21"/>
      <c r="F4" s="20"/>
      <c r="G4" s="20"/>
      <c r="J4" s="36"/>
    </row>
    <row r="5" spans="3:10" s="22" customFormat="1" ht="20.100000000000001" customHeight="1" thickBot="1" x14ac:dyDescent="0.4">
      <c r="C5" s="20"/>
      <c r="D5" s="20"/>
      <c r="E5" s="21"/>
      <c r="F5" s="20"/>
      <c r="G5" s="20"/>
      <c r="J5" s="36"/>
    </row>
    <row r="6" spans="3:10" s="18" customFormat="1" ht="20.100000000000001" customHeight="1" x14ac:dyDescent="0.35">
      <c r="C6" s="75" t="s">
        <v>12</v>
      </c>
      <c r="D6" s="76"/>
      <c r="E6" s="76"/>
      <c r="F6" s="76"/>
      <c r="G6" s="76"/>
      <c r="H6" s="27" t="s">
        <v>13</v>
      </c>
      <c r="J6" s="37"/>
    </row>
    <row r="7" spans="3:10" s="23" customFormat="1" ht="15.95" customHeight="1" thickBot="1" x14ac:dyDescent="0.35">
      <c r="C7" s="28">
        <f>test!O15</f>
        <v>0</v>
      </c>
      <c r="D7" s="29">
        <f>test!P15</f>
        <v>0</v>
      </c>
      <c r="E7" s="30">
        <f>test!Q15</f>
        <v>0</v>
      </c>
      <c r="F7" s="29">
        <f>test!R15</f>
        <v>0</v>
      </c>
      <c r="G7" s="29">
        <f>test!S15</f>
        <v>0</v>
      </c>
      <c r="H7" s="31">
        <f>SUM(C7:G7)</f>
        <v>0</v>
      </c>
      <c r="J7" s="38" t="str">
        <f>IF(H7=5,"SI ŠIKOVNÝ!","OPRAV SI CHYBY!")</f>
        <v>OPRAV SI CHYBY!</v>
      </c>
    </row>
    <row r="8" spans="3:10" s="23" customFormat="1" ht="15.95" customHeight="1" thickBot="1" x14ac:dyDescent="0.35">
      <c r="C8" s="24"/>
      <c r="D8" s="24"/>
      <c r="E8" s="25"/>
      <c r="F8" s="24"/>
      <c r="G8" s="24"/>
      <c r="H8" s="26"/>
      <c r="J8" s="38"/>
    </row>
    <row r="9" spans="3:10" s="19" customFormat="1" ht="20.100000000000001" customHeight="1" x14ac:dyDescent="0.35">
      <c r="C9" s="77" t="s">
        <v>12</v>
      </c>
      <c r="D9" s="78"/>
      <c r="E9" s="78"/>
      <c r="F9" s="78"/>
      <c r="G9" s="78"/>
      <c r="H9" s="27" t="s">
        <v>13</v>
      </c>
      <c r="J9" s="37"/>
    </row>
    <row r="10" spans="3:10" s="23" customFormat="1" ht="15.95" customHeight="1" thickBot="1" x14ac:dyDescent="0.35">
      <c r="C10" s="28">
        <f>test!O23</f>
        <v>0</v>
      </c>
      <c r="D10" s="29">
        <f>test!P23</f>
        <v>0</v>
      </c>
      <c r="E10" s="30">
        <f>test!Q23</f>
        <v>0</v>
      </c>
      <c r="F10" s="29">
        <f>test!R23</f>
        <v>0</v>
      </c>
      <c r="G10" s="29">
        <f>test!S23</f>
        <v>0</v>
      </c>
      <c r="H10" s="32">
        <f>SUM(C10:G10)</f>
        <v>0</v>
      </c>
      <c r="J10" s="38" t="str">
        <f>IF(H10=5,"SI ŠIKOVNÝ!","OPRAV SI CHYBY!")</f>
        <v>OPRAV SI CHYBY!</v>
      </c>
    </row>
    <row r="11" spans="3:10" s="23" customFormat="1" ht="15.95" customHeight="1" thickBot="1" x14ac:dyDescent="0.35">
      <c r="C11" s="24"/>
      <c r="D11" s="24"/>
      <c r="E11" s="25"/>
      <c r="F11" s="24"/>
      <c r="G11" s="24"/>
      <c r="H11" s="26"/>
      <c r="J11" s="38"/>
    </row>
    <row r="12" spans="3:10" s="19" customFormat="1" ht="19.5" customHeight="1" x14ac:dyDescent="0.35">
      <c r="C12" s="79" t="s">
        <v>12</v>
      </c>
      <c r="D12" s="80"/>
      <c r="E12" s="80"/>
      <c r="F12" s="80"/>
      <c r="G12" s="80"/>
      <c r="H12" s="27" t="s">
        <v>13</v>
      </c>
      <c r="J12" s="37"/>
    </row>
    <row r="13" spans="3:10" s="23" customFormat="1" ht="15.95" customHeight="1" thickBot="1" x14ac:dyDescent="0.35">
      <c r="C13" s="28">
        <f>test!O31</f>
        <v>0</v>
      </c>
      <c r="D13" s="29">
        <f>test!P31</f>
        <v>0</v>
      </c>
      <c r="E13" s="30">
        <f>test!Q31</f>
        <v>0</v>
      </c>
      <c r="F13" s="29">
        <f>test!R31</f>
        <v>0</v>
      </c>
      <c r="G13" s="29">
        <f>test!S31</f>
        <v>0</v>
      </c>
      <c r="H13" s="33">
        <f>SUM(C13:G13)</f>
        <v>0</v>
      </c>
      <c r="J13" s="38" t="str">
        <f>IF(H13=5,"SI ŠIKOVNÝ!","OPRAV SI CHYBY!")</f>
        <v>OPRAV SI CHYBY!</v>
      </c>
    </row>
    <row r="14" spans="3:10" s="23" customFormat="1" ht="15.95" customHeight="1" thickBot="1" x14ac:dyDescent="0.35">
      <c r="C14" s="24"/>
      <c r="D14" s="24"/>
      <c r="E14" s="25"/>
      <c r="F14" s="24"/>
      <c r="G14" s="24"/>
      <c r="H14" s="26"/>
      <c r="J14" s="38"/>
    </row>
    <row r="15" spans="3:10" s="39" customFormat="1" ht="20.100000000000001" customHeight="1" x14ac:dyDescent="0.35">
      <c r="C15" s="81" t="s">
        <v>12</v>
      </c>
      <c r="D15" s="82"/>
      <c r="E15" s="82"/>
      <c r="F15" s="82"/>
      <c r="G15" s="82"/>
      <c r="H15" s="27" t="s">
        <v>13</v>
      </c>
      <c r="J15" s="40"/>
    </row>
    <row r="16" spans="3:10" s="23" customFormat="1" ht="15.95" customHeight="1" thickBot="1" x14ac:dyDescent="0.35">
      <c r="C16" s="28">
        <f>test!O39</f>
        <v>0</v>
      </c>
      <c r="D16" s="29">
        <f>test!P39</f>
        <v>0</v>
      </c>
      <c r="E16" s="30">
        <f>test!Q39</f>
        <v>0</v>
      </c>
      <c r="F16" s="29">
        <f>test!R39</f>
        <v>0</v>
      </c>
      <c r="G16" s="29">
        <f>test!S39</f>
        <v>0</v>
      </c>
      <c r="H16" s="47">
        <f>SUM(C16:G16)</f>
        <v>0</v>
      </c>
      <c r="J16" s="38" t="str">
        <f>IF(H16=5,"SI ŠIKOVNÝ!","OPRAV SI CHYBY!")</f>
        <v>OPRAV SI CHYBY!</v>
      </c>
    </row>
    <row r="17" spans="3:10" s="23" customFormat="1" ht="15.95" customHeight="1" thickBot="1" x14ac:dyDescent="0.35">
      <c r="C17" s="24"/>
      <c r="D17" s="24"/>
      <c r="E17" s="25"/>
      <c r="F17" s="24"/>
      <c r="G17" s="24"/>
      <c r="H17" s="26"/>
      <c r="J17" s="38"/>
    </row>
    <row r="18" spans="3:10" s="19" customFormat="1" ht="20.100000000000001" customHeight="1" x14ac:dyDescent="0.35">
      <c r="C18" s="83" t="s">
        <v>12</v>
      </c>
      <c r="D18" s="84"/>
      <c r="E18" s="84"/>
      <c r="F18" s="84"/>
      <c r="G18" s="84"/>
      <c r="H18" s="27" t="s">
        <v>13</v>
      </c>
      <c r="J18" s="37"/>
    </row>
    <row r="19" spans="3:10" s="23" customFormat="1" ht="15.95" customHeight="1" thickBot="1" x14ac:dyDescent="0.35">
      <c r="C19" s="28">
        <f>test!O47</f>
        <v>0</v>
      </c>
      <c r="D19" s="29">
        <f>test!P47</f>
        <v>0</v>
      </c>
      <c r="E19" s="30">
        <f>test!Q47</f>
        <v>0</v>
      </c>
      <c r="F19" s="29">
        <f>test!R47</f>
        <v>0</v>
      </c>
      <c r="G19" s="29">
        <f>test!S47</f>
        <v>0</v>
      </c>
      <c r="H19" s="34">
        <f>SUM(C19:G19)</f>
        <v>0</v>
      </c>
      <c r="J19" s="38" t="str">
        <f>IF(H19=5,"SI ŠIKOVNÝ!","OPRAV SI CHYBY!")</f>
        <v>OPRAV SI CHYBY!</v>
      </c>
    </row>
    <row r="20" spans="3:10" s="23" customFormat="1" ht="15.95" customHeight="1" thickBot="1" x14ac:dyDescent="0.35">
      <c r="C20" s="24"/>
      <c r="D20" s="24"/>
      <c r="E20" s="25"/>
      <c r="F20" s="24"/>
      <c r="G20" s="24"/>
      <c r="H20" s="26"/>
      <c r="J20" s="38"/>
    </row>
    <row r="21" spans="3:10" s="19" customFormat="1" ht="25.5" customHeight="1" thickBot="1" x14ac:dyDescent="0.45">
      <c r="C21" s="72" t="s">
        <v>10</v>
      </c>
      <c r="D21" s="73"/>
      <c r="E21" s="73"/>
      <c r="F21" s="73"/>
      <c r="G21" s="74"/>
      <c r="H21" s="35">
        <f>SUM(H7+H10+H13+H16+H19)</f>
        <v>0</v>
      </c>
      <c r="J21" s="37"/>
    </row>
    <row r="22" spans="3:10" s="19" customFormat="1" ht="15.95" customHeight="1" x14ac:dyDescent="0.3">
      <c r="J22" s="37"/>
    </row>
    <row r="23" spans="3:10" s="19" customFormat="1" ht="15.95" customHeight="1" x14ac:dyDescent="0.3">
      <c r="J23" s="37"/>
    </row>
    <row r="24" spans="3:10" s="17" customFormat="1" ht="15.95" customHeight="1" x14ac:dyDescent="0.3">
      <c r="J24" s="16"/>
    </row>
    <row r="25" spans="3:10" s="17" customFormat="1" ht="15.95" customHeight="1" x14ac:dyDescent="0.3">
      <c r="J25" s="16"/>
    </row>
    <row r="26" spans="3:10" s="17" customFormat="1" ht="15.95" customHeight="1" x14ac:dyDescent="0.3">
      <c r="J26" s="16"/>
    </row>
    <row r="27" spans="3:10" s="17" customFormat="1" ht="15.95" customHeight="1" x14ac:dyDescent="0.3">
      <c r="J27" s="16"/>
    </row>
    <row r="28" spans="3:10" s="17" customFormat="1" ht="15.95" customHeight="1" x14ac:dyDescent="0.3">
      <c r="J28" s="16"/>
    </row>
    <row r="29" spans="3:10" s="17" customFormat="1" ht="15.95" customHeight="1" x14ac:dyDescent="0.3">
      <c r="J29" s="16"/>
    </row>
    <row r="30" spans="3:10" s="17" customFormat="1" ht="15.95" customHeight="1" x14ac:dyDescent="0.3">
      <c r="J30" s="16"/>
    </row>
    <row r="31" spans="3:10" s="17" customFormat="1" ht="15.95" customHeight="1" x14ac:dyDescent="0.3">
      <c r="J31" s="16"/>
    </row>
    <row r="32" spans="3:10" s="17" customFormat="1" ht="15.95" customHeight="1" x14ac:dyDescent="0.3">
      <c r="J32" s="16"/>
    </row>
    <row r="33" spans="10:10" s="17" customFormat="1" ht="15.95" customHeight="1" x14ac:dyDescent="0.3">
      <c r="J33" s="16"/>
    </row>
    <row r="34" spans="10:10" s="17" customFormat="1" ht="15.95" customHeight="1" x14ac:dyDescent="0.3">
      <c r="J34" s="16"/>
    </row>
    <row r="35" spans="10:10" s="17" customFormat="1" ht="15.95" customHeight="1" x14ac:dyDescent="0.3">
      <c r="J35" s="16"/>
    </row>
    <row r="36" spans="10:10" s="17" customFormat="1" ht="15.95" customHeight="1" x14ac:dyDescent="0.3">
      <c r="J36" s="16"/>
    </row>
    <row r="37" spans="10:10" s="17" customFormat="1" ht="15.95" customHeight="1" x14ac:dyDescent="0.3">
      <c r="J37" s="16"/>
    </row>
    <row r="38" spans="10:10" s="17" customFormat="1" ht="15.95" customHeight="1" x14ac:dyDescent="0.3">
      <c r="J38" s="16"/>
    </row>
    <row r="39" spans="10:10" s="17" customFormat="1" ht="15.95" customHeight="1" x14ac:dyDescent="0.3">
      <c r="J39" s="16"/>
    </row>
    <row r="40" spans="10:10" s="17" customFormat="1" ht="15.95" customHeight="1" x14ac:dyDescent="0.3">
      <c r="J40" s="16"/>
    </row>
    <row r="41" spans="10:10" s="17" customFormat="1" ht="15.95" customHeight="1" x14ac:dyDescent="0.3">
      <c r="J41" s="16"/>
    </row>
    <row r="42" spans="10:10" s="17" customFormat="1" ht="15.95" customHeight="1" x14ac:dyDescent="0.3">
      <c r="J42" s="16"/>
    </row>
    <row r="43" spans="10:10" s="17" customFormat="1" ht="15.95" customHeight="1" x14ac:dyDescent="0.3">
      <c r="J43" s="16"/>
    </row>
    <row r="44" spans="10:10" s="17" customFormat="1" ht="15.95" customHeight="1" x14ac:dyDescent="0.3">
      <c r="J44" s="16"/>
    </row>
    <row r="45" spans="10:10" s="17" customFormat="1" ht="15.95" customHeight="1" x14ac:dyDescent="0.3">
      <c r="J45" s="16"/>
    </row>
    <row r="46" spans="10:10" s="17" customFormat="1" ht="15.95" customHeight="1" x14ac:dyDescent="0.3">
      <c r="J46" s="16"/>
    </row>
    <row r="47" spans="10:10" s="17" customFormat="1" ht="15.95" customHeight="1" x14ac:dyDescent="0.3">
      <c r="J47" s="16"/>
    </row>
    <row r="48" spans="10:10" s="17" customFormat="1" ht="15.95" customHeight="1" x14ac:dyDescent="0.3">
      <c r="J48" s="16"/>
    </row>
    <row r="49" spans="10:10" s="17" customFormat="1" ht="15.95" customHeight="1" x14ac:dyDescent="0.3">
      <c r="J49" s="16"/>
    </row>
    <row r="50" spans="10:10" s="17" customFormat="1" ht="15.95" customHeight="1" x14ac:dyDescent="0.3">
      <c r="J50" s="16"/>
    </row>
    <row r="51" spans="10:10" s="17" customFormat="1" ht="15.95" customHeight="1" x14ac:dyDescent="0.3">
      <c r="J51" s="16"/>
    </row>
    <row r="52" spans="10:10" s="17" customFormat="1" ht="15.95" customHeight="1" x14ac:dyDescent="0.3">
      <c r="J52" s="16"/>
    </row>
    <row r="53" spans="10:10" s="17" customFormat="1" ht="15.95" customHeight="1" x14ac:dyDescent="0.3">
      <c r="J53" s="16"/>
    </row>
    <row r="54" spans="10:10" s="17" customFormat="1" ht="15.95" customHeight="1" x14ac:dyDescent="0.3">
      <c r="J54" s="16"/>
    </row>
    <row r="55" spans="10:10" s="17" customFormat="1" ht="15.95" customHeight="1" x14ac:dyDescent="0.3">
      <c r="J55" s="16"/>
    </row>
    <row r="56" spans="10:10" s="17" customFormat="1" ht="15.95" customHeight="1" x14ac:dyDescent="0.3">
      <c r="J56" s="16"/>
    </row>
    <row r="57" spans="10:10" s="17" customFormat="1" ht="15.95" customHeight="1" x14ac:dyDescent="0.3">
      <c r="J57" s="16"/>
    </row>
    <row r="58" spans="10:10" s="17" customFormat="1" ht="15.95" customHeight="1" x14ac:dyDescent="0.3">
      <c r="J58" s="16"/>
    </row>
    <row r="59" spans="10:10" s="17" customFormat="1" ht="15.95" customHeight="1" x14ac:dyDescent="0.3">
      <c r="J59" s="16"/>
    </row>
    <row r="60" spans="10:10" s="17" customFormat="1" ht="15.95" customHeight="1" x14ac:dyDescent="0.3">
      <c r="J60" s="16"/>
    </row>
    <row r="61" spans="10:10" s="17" customFormat="1" ht="15.95" customHeight="1" x14ac:dyDescent="0.3">
      <c r="J61" s="16"/>
    </row>
    <row r="62" spans="10:10" s="17" customFormat="1" ht="15.95" customHeight="1" x14ac:dyDescent="0.3">
      <c r="J62" s="16"/>
    </row>
    <row r="63" spans="10:10" s="17" customFormat="1" ht="15.95" customHeight="1" x14ac:dyDescent="0.3">
      <c r="J63" s="16"/>
    </row>
    <row r="64" spans="10:10" s="17" customFormat="1" ht="15.95" customHeight="1" x14ac:dyDescent="0.3">
      <c r="J64" s="16"/>
    </row>
    <row r="65" spans="10:10" s="17" customFormat="1" ht="15.95" customHeight="1" x14ac:dyDescent="0.3">
      <c r="J65" s="16"/>
    </row>
    <row r="66" spans="10:10" s="17" customFormat="1" ht="15.95" customHeight="1" x14ac:dyDescent="0.3">
      <c r="J66" s="16"/>
    </row>
    <row r="67" spans="10:10" s="17" customFormat="1" ht="15.95" customHeight="1" x14ac:dyDescent="0.3">
      <c r="J67" s="16"/>
    </row>
    <row r="68" spans="10:10" s="17" customFormat="1" ht="15.95" customHeight="1" x14ac:dyDescent="0.3">
      <c r="J68" s="16"/>
    </row>
    <row r="69" spans="10:10" s="17" customFormat="1" ht="15.95" customHeight="1" x14ac:dyDescent="0.3">
      <c r="J69" s="16"/>
    </row>
    <row r="70" spans="10:10" s="17" customFormat="1" ht="15.95" customHeight="1" x14ac:dyDescent="0.3">
      <c r="J70" s="16"/>
    </row>
    <row r="71" spans="10:10" s="17" customFormat="1" ht="15.95" customHeight="1" x14ac:dyDescent="0.3">
      <c r="J71" s="16"/>
    </row>
    <row r="72" spans="10:10" s="17" customFormat="1" ht="15.95" customHeight="1" x14ac:dyDescent="0.3">
      <c r="J72" s="16"/>
    </row>
    <row r="73" spans="10:10" s="17" customFormat="1" ht="15.95" customHeight="1" x14ac:dyDescent="0.3">
      <c r="J73" s="16"/>
    </row>
    <row r="74" spans="10:10" s="17" customFormat="1" ht="15.95" customHeight="1" x14ac:dyDescent="0.3">
      <c r="J74" s="16"/>
    </row>
    <row r="75" spans="10:10" s="17" customFormat="1" ht="15.95" customHeight="1" x14ac:dyDescent="0.3">
      <c r="J75" s="16"/>
    </row>
    <row r="76" spans="10:10" s="17" customFormat="1" ht="15.95" customHeight="1" x14ac:dyDescent="0.3">
      <c r="J76" s="16"/>
    </row>
    <row r="77" spans="10:10" s="17" customFormat="1" ht="15.95" customHeight="1" x14ac:dyDescent="0.3">
      <c r="J77" s="16"/>
    </row>
    <row r="78" spans="10:10" s="17" customFormat="1" ht="15.95" customHeight="1" x14ac:dyDescent="0.3">
      <c r="J78" s="16"/>
    </row>
    <row r="79" spans="10:10" s="17" customFormat="1" ht="15.95" customHeight="1" x14ac:dyDescent="0.3">
      <c r="J79" s="16"/>
    </row>
    <row r="80" spans="10:10" s="17" customFormat="1" ht="15.95" customHeight="1" x14ac:dyDescent="0.3">
      <c r="J80" s="16"/>
    </row>
    <row r="81" spans="10:10" s="17" customFormat="1" ht="15.95" customHeight="1" x14ac:dyDescent="0.3">
      <c r="J81" s="16"/>
    </row>
    <row r="82" spans="10:10" s="17" customFormat="1" ht="15.95" customHeight="1" x14ac:dyDescent="0.3">
      <c r="J82" s="16"/>
    </row>
    <row r="83" spans="10:10" s="17" customFormat="1" ht="15.95" customHeight="1" x14ac:dyDescent="0.3">
      <c r="J83" s="16"/>
    </row>
    <row r="84" spans="10:10" s="17" customFormat="1" ht="15.95" customHeight="1" x14ac:dyDescent="0.3">
      <c r="J84" s="16"/>
    </row>
    <row r="85" spans="10:10" s="17" customFormat="1" ht="15.95" customHeight="1" x14ac:dyDescent="0.3">
      <c r="J85" s="16"/>
    </row>
    <row r="86" spans="10:10" s="17" customFormat="1" ht="15.95" customHeight="1" x14ac:dyDescent="0.3">
      <c r="J86" s="16"/>
    </row>
    <row r="87" spans="10:10" s="17" customFormat="1" ht="15.95" customHeight="1" x14ac:dyDescent="0.3">
      <c r="J87" s="16"/>
    </row>
    <row r="88" spans="10:10" s="17" customFormat="1" ht="15.95" customHeight="1" x14ac:dyDescent="0.3">
      <c r="J88" s="16"/>
    </row>
    <row r="89" spans="10:10" s="17" customFormat="1" ht="15.95" customHeight="1" x14ac:dyDescent="0.3">
      <c r="J89" s="16"/>
    </row>
    <row r="90" spans="10:10" s="17" customFormat="1" ht="15.95" customHeight="1" x14ac:dyDescent="0.3">
      <c r="J90" s="16"/>
    </row>
    <row r="91" spans="10:10" s="17" customFormat="1" ht="15.95" customHeight="1" x14ac:dyDescent="0.3">
      <c r="J91" s="16"/>
    </row>
  </sheetData>
  <sheetProtection sheet="1" objects="1" scenarios="1" selectLockedCells="1"/>
  <mergeCells count="6">
    <mergeCell ref="C21:G21"/>
    <mergeCell ref="C6:G6"/>
    <mergeCell ref="C9:G9"/>
    <mergeCell ref="C12:G12"/>
    <mergeCell ref="C15:G15"/>
    <mergeCell ref="C18:G18"/>
  </mergeCells>
  <conditionalFormatting sqref="E7:E8 E10:E11 E13:E14 E16:E17 E19:E20">
    <cfRule type="containsText" dxfId="10" priority="11" operator="containsText" text="SUPER">
      <formula>NOT(ISERROR(SEARCH("SUPER",E7)))</formula>
    </cfRule>
  </conditionalFormatting>
  <conditionalFormatting sqref="J7">
    <cfRule type="containsText" dxfId="9" priority="9" operator="containsText" text="SI ŠIKOVNÝ">
      <formula>NOT(ISERROR(SEARCH("SI ŠIKOVNÝ",J7)))</formula>
    </cfRule>
    <cfRule type="cellIs" dxfId="8" priority="10" operator="equal">
      <formula>"""SI ŠIKOVNÝ"""</formula>
    </cfRule>
  </conditionalFormatting>
  <conditionalFormatting sqref="J10">
    <cfRule type="containsText" dxfId="7" priority="7" operator="containsText" text="SI ŠIKOVNÝ">
      <formula>NOT(ISERROR(SEARCH("SI ŠIKOVNÝ",J10)))</formula>
    </cfRule>
    <cfRule type="cellIs" dxfId="6" priority="8" operator="equal">
      <formula>"""SI ŠIKOVNÝ"""</formula>
    </cfRule>
  </conditionalFormatting>
  <conditionalFormatting sqref="J13">
    <cfRule type="containsText" dxfId="5" priority="5" operator="containsText" text="SI ŠIKOVNÝ">
      <formula>NOT(ISERROR(SEARCH("SI ŠIKOVNÝ",J13)))</formula>
    </cfRule>
    <cfRule type="cellIs" dxfId="4" priority="6" operator="equal">
      <formula>"""SI ŠIKOVNÝ"""</formula>
    </cfRule>
  </conditionalFormatting>
  <conditionalFormatting sqref="J16">
    <cfRule type="containsText" dxfId="3" priority="3" operator="containsText" text="SI ŠIKOVNÝ">
      <formula>NOT(ISERROR(SEARCH("SI ŠIKOVNÝ",J16)))</formula>
    </cfRule>
    <cfRule type="cellIs" dxfId="2" priority="4" operator="equal">
      <formula>"""SI ŠIKOVNÝ"""</formula>
    </cfRule>
  </conditionalFormatting>
  <conditionalFormatting sqref="J19">
    <cfRule type="containsText" dxfId="1" priority="1" operator="containsText" text="SI ŠIKOVNÝ">
      <formula>NOT(ISERROR(SEARCH("SI ŠIKOVNÝ",J19)))</formula>
    </cfRule>
    <cfRule type="cellIs" dxfId="0" priority="2" operator="equal">
      <formula>"""SI ŠIKOVNÝ"""</formula>
    </cfRule>
  </conditionalFormatting>
  <pageMargins left="0.7" right="0.7" top="0.75" bottom="0.75" header="0.3" footer="0.3"/>
  <pageSetup paperSize="9" orientation="portrait" horizontalDpi="300" verticalDpi="300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J23" sqref="J23"/>
    </sheetView>
  </sheetViews>
  <sheetFormatPr defaultRowHeight="15" x14ac:dyDescent="0.25"/>
  <sheetData>
    <row r="1" spans="1:2" x14ac:dyDescent="0.25">
      <c r="A1" t="s">
        <v>0</v>
      </c>
    </row>
    <row r="3" spans="1:2" x14ac:dyDescent="0.25">
      <c r="A3" t="s">
        <v>1</v>
      </c>
      <c r="B3" t="s">
        <v>2</v>
      </c>
    </row>
  </sheetData>
  <sheetProtection sheet="1" objects="1" scenarios="1" selectLockedCell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test</vt:lpstr>
      <vt:lpstr>podrobne vyhodnotenie</vt:lpstr>
      <vt:lpstr>zdroje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2018-04-29T08:03:34Z</dcterms:modified>
</cp:coreProperties>
</file>